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420" yWindow="760" windowWidth="20720" windowHeight="798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<sst xmlns="http://schemas.openxmlformats.org/spreadsheetml/2006/main" count="201" uniqueCount="147">
  <si>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</si>
  <si>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</si>
  <si>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</si>
  <si>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</si>
  <si>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</si>
  <si>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</si>
  <si>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</si>
  <si>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</si>
  <si>
    <t>OTU 28</t>
    <phoneticPr fontId="18" type="noConversion"/>
  </si>
  <si>
    <t>OTU 29</t>
    <phoneticPr fontId="18" type="noConversion"/>
  </si>
  <si>
    <t>OTU 30</t>
    <phoneticPr fontId="18" type="noConversion"/>
  </si>
  <si>
    <t>OTU 31</t>
    <phoneticPr fontId="18" type="noConversion"/>
  </si>
  <si>
    <t>OTU 32</t>
    <phoneticPr fontId="18" type="noConversion"/>
  </si>
  <si>
    <t>OTU 33</t>
    <phoneticPr fontId="18" type="noConversion"/>
  </si>
  <si>
    <t>OTU 34</t>
    <phoneticPr fontId="18" type="noConversion"/>
  </si>
  <si>
    <t>OTU 35</t>
    <phoneticPr fontId="18" type="noConversion"/>
  </si>
  <si>
    <t>OTU 36</t>
    <phoneticPr fontId="18" type="noConversion"/>
  </si>
  <si>
    <t>OTU 37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</si>
  <si>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</si>
  <si>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</si>
  <si>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</si>
  <si>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</si>
  <si>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</si>
  <si>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</si>
  <si>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</si>
  <si>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</si>
  <si>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</si>
  <si>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</si>
  <si>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</si>
  <si>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</si>
  <si>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</si>
  <si>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</si>
  <si>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</si>
  <si>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</si>
  <si>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</si>
  <si>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</si>
  <si>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</si>
  <si>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</si>
  <si>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</si>
  <si>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</si>
  <si>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</si>
  <si>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</si>
  <si>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</si>
  <si>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</si>
  <si>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</si>
  <si>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</si>
  <si>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</si>
  <si>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</si>
  <si>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</si>
  <si>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</si>
  <si>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</si>
  <si>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</si>
  <si>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</si>
  <si>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</si>
  <si>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</si>
  <si>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</si>
  <si>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</si>
  <si>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</si>
  <si>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</si>
  <si>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</si>
  <si>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</si>
  <si>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</si>
  <si>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</si>
  <si>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</si>
  <si>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</si>
  <si>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</si>
  <si>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</si>
  <si>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</si>
  <si>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</si>
  <si>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</si>
  <si>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</si>
  <si>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</si>
  <si>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</si>
  <si>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</si>
  <si>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</si>
  <si>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</si>
  <si>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</si>
  <si>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</si>
  <si>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</si>
  <si>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</si>
  <si>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</si>
  <si>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</si>
  <si>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</si>
  <si>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</si>
  <si>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</si>
  <si>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</si>
  <si>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</si>
  <si>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</si>
  <si>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</si>
  <si>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</si>
  <si>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</si>
  <si>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</si>
  <si>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</si>
  <si>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</si>
  <si>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</si>
  <si>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</si>
  <si>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</si>
  <si>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</si>
  <si>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</si>
  <si>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</si>
  <si>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</si>
  <si>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</si>
  <si>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</si>
  <si>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</si>
  <si>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</si>
  <si>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</si>
  <si>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</si>
  <si>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</si>
  <si>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</si>
  <si>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</si>
  <si>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</si>
  <si>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</si>
  <si>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</si>
  <si>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</si>
  <si>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Amarkantak, Madhya Pradesh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</si>
  <si>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</si>
  <si>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</si>
  <si>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</si>
  <si>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</si>
  <si>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</si>
  <si>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</si>
  <si>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</si>
  <si>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</si>
  <si>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</si>
  <si>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Gaurav/tevs</t>
    <phoneticPr fontId="18" type="noConversion"/>
  </si>
  <si>
    <t>22°42'49" N and 22° 42'58" N</t>
    <phoneticPr fontId="18" type="noConversion"/>
  </si>
  <si>
    <t>81°44'10" E and 81°44'05" E</t>
    <phoneticPr fontId="18" type="noConversion"/>
  </si>
  <si>
    <t>1007 m ± 10 m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</si>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</sst>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7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99</v>
      </c>
      <c r="B1" s="238" t="s">
        <v>95</v>
      </c>
      <c r="C1" s="234" t="s">
        <v>96</v>
      </c>
      <c r="D1" s="235"/>
      <c r="E1" s="228" t="s">
        <v>97</v>
      </c>
      <c r="F1" s="229"/>
      <c r="G1" s="228" t="s">
        <v>98</v>
      </c>
      <c r="H1" s="229"/>
      <c r="I1" s="178" t="s">
        <v>25</v>
      </c>
      <c r="J1" s="232"/>
      <c r="K1" s="178" t="s">
        <v>26</v>
      </c>
      <c r="L1" s="179"/>
      <c r="M1" s="174"/>
      <c r="N1" s="192" t="s">
        <v>22</v>
      </c>
      <c r="O1" s="192"/>
      <c r="P1" s="129">
        <v>1</v>
      </c>
      <c r="Q1" s="124"/>
      <c r="R1" s="125"/>
      <c r="S1" s="194" t="s">
        <v>24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23</v>
      </c>
      <c r="O2" s="193"/>
      <c r="P2" s="126" t="s">
        <v>21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124</v>
      </c>
      <c r="B3" s="159" t="s">
        <v>114</v>
      </c>
      <c r="C3" s="182" t="s">
        <v>125</v>
      </c>
      <c r="D3" s="183"/>
      <c r="E3" s="182" t="s">
        <v>126</v>
      </c>
      <c r="F3" s="183"/>
      <c r="G3" s="241" t="s">
        <v>127</v>
      </c>
      <c r="H3" s="242"/>
      <c r="I3" s="243">
        <v>38717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19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116</v>
      </c>
      <c r="B5" s="203" t="s">
        <v>115</v>
      </c>
      <c r="C5" s="207" t="s">
        <v>38</v>
      </c>
      <c r="D5" s="208"/>
      <c r="E5" s="209" t="s">
        <v>32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33</v>
      </c>
      <c r="P5" s="215"/>
      <c r="Q5" s="215"/>
      <c r="R5" s="215"/>
      <c r="S5" s="215"/>
      <c r="T5" s="215"/>
      <c r="U5" s="215"/>
      <c r="V5" s="215"/>
      <c r="W5" s="216"/>
      <c r="X5" s="217" t="s">
        <v>34</v>
      </c>
      <c r="Y5" s="218"/>
      <c r="Z5" s="218"/>
      <c r="AA5" s="219"/>
      <c r="AB5" s="220" t="s">
        <v>35</v>
      </c>
      <c r="AC5" s="221"/>
      <c r="AD5" s="222"/>
      <c r="AE5" s="223" t="s">
        <v>36</v>
      </c>
      <c r="AF5" s="224"/>
      <c r="AG5" s="224"/>
      <c r="AH5" s="224"/>
      <c r="AI5" s="225"/>
      <c r="AJ5" s="200" t="s">
        <v>37</v>
      </c>
      <c r="AK5" s="201"/>
      <c r="AL5" s="202"/>
      <c r="AN5" s="172" t="s">
        <v>119</v>
      </c>
      <c r="AO5" s="170" t="s">
        <v>120</v>
      </c>
      <c r="AP5" s="170" t="s">
        <v>121</v>
      </c>
      <c r="AQ5" s="165" t="s">
        <v>122</v>
      </c>
      <c r="AR5" s="165" t="s">
        <v>117</v>
      </c>
      <c r="AS5" s="165" t="s">
        <v>118</v>
      </c>
      <c r="AT5" s="165" t="s">
        <v>111</v>
      </c>
      <c r="AU5" s="165" t="s">
        <v>123</v>
      </c>
      <c r="AV5" s="165" t="s">
        <v>18</v>
      </c>
      <c r="AW5" s="168" t="s">
        <v>112</v>
      </c>
    </row>
    <row r="6" spans="1:88" ht="80.25" customHeight="1" thickBot="1">
      <c r="A6" s="206"/>
      <c r="B6" s="204"/>
      <c r="C6" s="131" t="s">
        <v>102</v>
      </c>
      <c r="D6" s="132" t="s">
        <v>52</v>
      </c>
      <c r="E6" s="133" t="s">
        <v>53</v>
      </c>
      <c r="F6" s="134" t="s">
        <v>20</v>
      </c>
      <c r="G6" s="135" t="s">
        <v>27</v>
      </c>
      <c r="H6" s="136" t="s">
        <v>39</v>
      </c>
      <c r="I6" s="135" t="s">
        <v>28</v>
      </c>
      <c r="J6" s="134" t="s">
        <v>29</v>
      </c>
      <c r="K6" s="135" t="s">
        <v>56</v>
      </c>
      <c r="L6" s="134" t="s">
        <v>57</v>
      </c>
      <c r="M6" s="137" t="s">
        <v>30</v>
      </c>
      <c r="N6" s="138" t="s">
        <v>31</v>
      </c>
      <c r="O6" s="139" t="s">
        <v>59</v>
      </c>
      <c r="P6" s="140" t="s">
        <v>60</v>
      </c>
      <c r="Q6" s="141" t="s">
        <v>61</v>
      </c>
      <c r="R6" s="140" t="s">
        <v>62</v>
      </c>
      <c r="S6" s="142" t="s">
        <v>63</v>
      </c>
      <c r="T6" s="141" t="s">
        <v>64</v>
      </c>
      <c r="U6" s="143" t="s">
        <v>65</v>
      </c>
      <c r="V6" s="140" t="s">
        <v>66</v>
      </c>
      <c r="W6" s="144" t="s">
        <v>67</v>
      </c>
      <c r="X6" s="145" t="s">
        <v>40</v>
      </c>
      <c r="Y6" s="146" t="s">
        <v>42</v>
      </c>
      <c r="Z6" s="147" t="s">
        <v>43</v>
      </c>
      <c r="AA6" s="148" t="s">
        <v>41</v>
      </c>
      <c r="AB6" s="149" t="s">
        <v>44</v>
      </c>
      <c r="AC6" s="150" t="s">
        <v>45</v>
      </c>
      <c r="AD6" s="151" t="s">
        <v>46</v>
      </c>
      <c r="AE6" s="152" t="s">
        <v>50</v>
      </c>
      <c r="AF6" s="153" t="s">
        <v>47</v>
      </c>
      <c r="AG6" s="153" t="s">
        <v>48</v>
      </c>
      <c r="AH6" s="153" t="s">
        <v>49</v>
      </c>
      <c r="AI6" s="154" t="s">
        <v>51</v>
      </c>
      <c r="AJ6" s="155" t="s">
        <v>80</v>
      </c>
      <c r="AK6" s="156" t="s">
        <v>81</v>
      </c>
      <c r="AL6" s="157" t="s">
        <v>82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128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/>
      <c r="T7" s="38"/>
      <c r="U7" s="48">
        <v>1</v>
      </c>
      <c r="V7" s="50">
        <v>1</v>
      </c>
      <c r="W7" s="16">
        <v>1</v>
      </c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>
        <v>1</v>
      </c>
      <c r="AG7" s="50"/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129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>
        <v>1</v>
      </c>
      <c r="L8" s="39"/>
      <c r="M8" s="32"/>
      <c r="N8" s="16">
        <v>1</v>
      </c>
      <c r="O8" s="42"/>
      <c r="P8" s="48"/>
      <c r="Q8" s="38"/>
      <c r="R8" s="48"/>
      <c r="S8" s="50"/>
      <c r="T8" s="38"/>
      <c r="U8" s="48"/>
      <c r="V8" s="50"/>
      <c r="W8" s="16">
        <v>1</v>
      </c>
      <c r="X8" s="38"/>
      <c r="Y8" s="32"/>
      <c r="Z8" s="50"/>
      <c r="AA8" s="17">
        <v>1</v>
      </c>
      <c r="AB8" s="24"/>
      <c r="AC8" s="50">
        <v>1</v>
      </c>
      <c r="AD8" s="17"/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130</v>
      </c>
      <c r="C9" s="24">
        <v>1</v>
      </c>
      <c r="D9" s="16"/>
      <c r="E9" s="24"/>
      <c r="F9" s="39">
        <v>1</v>
      </c>
      <c r="G9" s="32"/>
      <c r="H9" s="38">
        <v>1</v>
      </c>
      <c r="I9" s="32"/>
      <c r="J9" s="39">
        <v>1</v>
      </c>
      <c r="K9" s="32">
        <v>1</v>
      </c>
      <c r="L9" s="39"/>
      <c r="M9" s="32"/>
      <c r="N9" s="16"/>
      <c r="O9" s="42"/>
      <c r="P9" s="48"/>
      <c r="Q9" s="38"/>
      <c r="R9" s="48"/>
      <c r="S9" s="50"/>
      <c r="T9" s="38"/>
      <c r="U9" s="48"/>
      <c r="V9" s="50">
        <v>1</v>
      </c>
      <c r="W9" s="16">
        <v>1</v>
      </c>
      <c r="X9" s="38"/>
      <c r="Y9" s="32"/>
      <c r="Z9" s="50">
        <v>1</v>
      </c>
      <c r="AA9" s="17"/>
      <c r="AB9" s="24"/>
      <c r="AC9" s="50"/>
      <c r="AD9" s="17">
        <v>1</v>
      </c>
      <c r="AE9" s="24"/>
      <c r="AF9" s="50"/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131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>
        <v>1</v>
      </c>
      <c r="L10" s="39"/>
      <c r="M10" s="32"/>
      <c r="N10" s="16">
        <v>1</v>
      </c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/>
      <c r="W10" s="16"/>
      <c r="X10" s="38"/>
      <c r="Y10" s="32"/>
      <c r="Z10" s="50">
        <v>1</v>
      </c>
      <c r="AA10" s="17"/>
      <c r="AB10" s="24"/>
      <c r="AC10" s="50">
        <v>1</v>
      </c>
      <c r="AD10" s="17"/>
      <c r="AE10" s="24"/>
      <c r="AF10" s="50">
        <v>1</v>
      </c>
      <c r="AG10" s="50">
        <v>1</v>
      </c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132</v>
      </c>
      <c r="C11" s="24">
        <v>1</v>
      </c>
      <c r="D11" s="16"/>
      <c r="E11" s="24"/>
      <c r="F11" s="39">
        <v>1</v>
      </c>
      <c r="G11" s="32">
        <v>1</v>
      </c>
      <c r="H11" s="38">
        <v>1</v>
      </c>
      <c r="I11" s="32">
        <v>1</v>
      </c>
      <c r="J11" s="39">
        <v>1</v>
      </c>
      <c r="K11" s="32">
        <v>1</v>
      </c>
      <c r="L11" s="39"/>
      <c r="M11" s="32"/>
      <c r="N11" s="16">
        <v>1</v>
      </c>
      <c r="O11" s="42"/>
      <c r="P11" s="48"/>
      <c r="Q11" s="38"/>
      <c r="R11" s="48">
        <v>1</v>
      </c>
      <c r="S11" s="50">
        <v>1</v>
      </c>
      <c r="T11" s="38">
        <v>1</v>
      </c>
      <c r="U11" s="48">
        <v>1</v>
      </c>
      <c r="V11" s="50">
        <v>1</v>
      </c>
      <c r="W11" s="16">
        <v>1</v>
      </c>
      <c r="X11" s="38"/>
      <c r="Y11" s="32"/>
      <c r="Z11" s="50">
        <v>1</v>
      </c>
      <c r="AA11" s="17">
        <v>1</v>
      </c>
      <c r="AB11" s="24"/>
      <c r="AC11" s="50">
        <v>1</v>
      </c>
      <c r="AD11" s="17"/>
      <c r="AE11" s="24"/>
      <c r="AF11" s="50">
        <v>1</v>
      </c>
      <c r="AG11" s="50"/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133</v>
      </c>
      <c r="C12" s="24">
        <v>1</v>
      </c>
      <c r="D12" s="16">
        <v>1</v>
      </c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/>
      <c r="T12" s="38"/>
      <c r="U12" s="48">
        <v>1</v>
      </c>
      <c r="V12" s="50">
        <v>1</v>
      </c>
      <c r="W12" s="16">
        <v>1</v>
      </c>
      <c r="X12" s="38">
        <v>1</v>
      </c>
      <c r="Y12" s="32"/>
      <c r="Z12" s="50"/>
      <c r="AA12" s="17"/>
      <c r="AB12" s="24">
        <v>1</v>
      </c>
      <c r="AC12" s="50"/>
      <c r="AD12" s="17"/>
      <c r="AE12" s="24">
        <v>1</v>
      </c>
      <c r="AF12" s="50"/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134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>
        <v>1</v>
      </c>
      <c r="W13" s="16">
        <v>1</v>
      </c>
      <c r="X13" s="38"/>
      <c r="Y13" s="32"/>
      <c r="Z13" s="50"/>
      <c r="AA13" s="17">
        <v>1</v>
      </c>
      <c r="AB13" s="24"/>
      <c r="AC13" s="50">
        <v>1</v>
      </c>
      <c r="AD13" s="17"/>
      <c r="AE13" s="24"/>
      <c r="AF13" s="50"/>
      <c r="AG13" s="50">
        <v>1</v>
      </c>
      <c r="AH13" s="50"/>
      <c r="AI13" s="53"/>
      <c r="AJ13" s="24"/>
      <c r="AK13" s="50">
        <v>1</v>
      </c>
      <c r="AL13" s="16">
        <v>1</v>
      </c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135</v>
      </c>
      <c r="C14" s="24">
        <v>1</v>
      </c>
      <c r="D14" s="16"/>
      <c r="E14" s="24">
        <v>1</v>
      </c>
      <c r="F14" s="39">
        <v>1</v>
      </c>
      <c r="G14" s="32"/>
      <c r="H14" s="38">
        <v>1</v>
      </c>
      <c r="I14" s="32"/>
      <c r="J14" s="39">
        <v>1</v>
      </c>
      <c r="K14" s="32">
        <v>1</v>
      </c>
      <c r="L14" s="39">
        <v>1</v>
      </c>
      <c r="M14" s="32"/>
      <c r="N14" s="16"/>
      <c r="O14" s="42"/>
      <c r="P14" s="48"/>
      <c r="Q14" s="38"/>
      <c r="R14" s="48"/>
      <c r="S14" s="50"/>
      <c r="T14" s="38"/>
      <c r="U14" s="48">
        <v>1</v>
      </c>
      <c r="V14" s="50">
        <v>1</v>
      </c>
      <c r="W14" s="16">
        <v>1</v>
      </c>
      <c r="X14" s="38"/>
      <c r="Y14" s="32"/>
      <c r="Z14" s="50"/>
      <c r="AA14" s="17">
        <v>1</v>
      </c>
      <c r="AB14" s="24"/>
      <c r="AC14" s="50">
        <v>1</v>
      </c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136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>
        <v>1</v>
      </c>
      <c r="R15" s="48">
        <v>1</v>
      </c>
      <c r="S15" s="50"/>
      <c r="T15" s="38"/>
      <c r="U15" s="48"/>
      <c r="V15" s="50"/>
      <c r="W15" s="16"/>
      <c r="X15" s="38"/>
      <c r="Y15" s="32">
        <v>1</v>
      </c>
      <c r="Z15" s="50"/>
      <c r="AA15" s="17"/>
      <c r="AB15" s="24"/>
      <c r="AC15" s="50">
        <v>1</v>
      </c>
      <c r="AD15" s="17"/>
      <c r="AE15" s="24"/>
      <c r="AF15" s="50"/>
      <c r="AG15" s="50"/>
      <c r="AH15" s="50">
        <v>1</v>
      </c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137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/>
      <c r="J16" s="39">
        <v>1</v>
      </c>
      <c r="K16" s="32">
        <v>1</v>
      </c>
      <c r="L16" s="39">
        <v>1</v>
      </c>
      <c r="M16" s="32"/>
      <c r="N16" s="16">
        <v>1</v>
      </c>
      <c r="O16" s="42"/>
      <c r="P16" s="48"/>
      <c r="Q16" s="38"/>
      <c r="R16" s="48"/>
      <c r="S16" s="50">
        <v>1</v>
      </c>
      <c r="T16" s="38">
        <v>1</v>
      </c>
      <c r="U16" s="48">
        <v>1</v>
      </c>
      <c r="V16" s="50"/>
      <c r="W16" s="16"/>
      <c r="X16" s="38"/>
      <c r="Y16" s="32"/>
      <c r="Z16" s="50"/>
      <c r="AA16" s="17">
        <v>1</v>
      </c>
      <c r="AB16" s="24">
        <v>1</v>
      </c>
      <c r="AC16" s="50">
        <v>1</v>
      </c>
      <c r="AD16" s="17"/>
      <c r="AE16" s="24"/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138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/>
      <c r="L17" s="39">
        <v>1</v>
      </c>
      <c r="M17" s="32">
        <v>1</v>
      </c>
      <c r="N17" s="16"/>
      <c r="O17" s="42"/>
      <c r="P17" s="48"/>
      <c r="Q17" s="38">
        <v>1</v>
      </c>
      <c r="R17" s="48">
        <v>1</v>
      </c>
      <c r="S17" s="50">
        <v>1</v>
      </c>
      <c r="T17" s="38">
        <v>1</v>
      </c>
      <c r="U17" s="48">
        <v>1</v>
      </c>
      <c r="V17" s="50">
        <v>1</v>
      </c>
      <c r="W17" s="16">
        <v>1</v>
      </c>
      <c r="X17" s="38"/>
      <c r="Y17" s="32"/>
      <c r="Z17" s="50"/>
      <c r="AA17" s="17">
        <v>1</v>
      </c>
      <c r="AB17" s="24"/>
      <c r="AC17" s="50"/>
      <c r="AD17" s="17">
        <v>1</v>
      </c>
      <c r="AE17" s="24"/>
      <c r="AF17" s="50">
        <v>1</v>
      </c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139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>
        <v>1</v>
      </c>
      <c r="T18" s="38">
        <v>1</v>
      </c>
      <c r="U18" s="48">
        <v>1</v>
      </c>
      <c r="V18" s="50">
        <v>1</v>
      </c>
      <c r="W18" s="16"/>
      <c r="X18" s="38"/>
      <c r="Y18" s="32"/>
      <c r="Z18" s="50">
        <v>1</v>
      </c>
      <c r="AA18" s="17">
        <v>1</v>
      </c>
      <c r="AB18" s="24"/>
      <c r="AC18" s="50">
        <v>1</v>
      </c>
      <c r="AD18" s="17">
        <v>1</v>
      </c>
      <c r="AE18" s="24"/>
      <c r="AF18" s="50"/>
      <c r="AG18" s="50">
        <v>1</v>
      </c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140</v>
      </c>
      <c r="C19" s="24">
        <v>1</v>
      </c>
      <c r="D19" s="16"/>
      <c r="E19" s="24"/>
      <c r="F19" s="39">
        <v>1</v>
      </c>
      <c r="G19" s="32">
        <v>1</v>
      </c>
      <c r="H19" s="38">
        <v>1</v>
      </c>
      <c r="I19" s="32">
        <v>1</v>
      </c>
      <c r="J19" s="39">
        <v>1</v>
      </c>
      <c r="K19" s="32">
        <v>1</v>
      </c>
      <c r="L19" s="39">
        <v>1</v>
      </c>
      <c r="M19" s="32"/>
      <c r="N19" s="16">
        <v>1</v>
      </c>
      <c r="O19" s="42"/>
      <c r="P19" s="48"/>
      <c r="Q19" s="38"/>
      <c r="R19" s="48"/>
      <c r="S19" s="50"/>
      <c r="T19" s="38">
        <v>1</v>
      </c>
      <c r="U19" s="48">
        <v>1</v>
      </c>
      <c r="V19" s="50">
        <v>1</v>
      </c>
      <c r="W19" s="16"/>
      <c r="X19" s="38"/>
      <c r="Y19" s="32"/>
      <c r="Z19" s="50"/>
      <c r="AA19" s="17">
        <v>1</v>
      </c>
      <c r="AB19" s="24"/>
      <c r="AC19" s="50">
        <v>1</v>
      </c>
      <c r="AD19" s="17"/>
      <c r="AE19" s="24"/>
      <c r="AF19" s="50">
        <v>1</v>
      </c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141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>
        <v>1</v>
      </c>
      <c r="W20" s="16">
        <v>1</v>
      </c>
      <c r="X20" s="38"/>
      <c r="Y20" s="32"/>
      <c r="Z20" s="50"/>
      <c r="AA20" s="17"/>
      <c r="AB20" s="24"/>
      <c r="AC20" s="50"/>
      <c r="AD20" s="17">
        <v>1</v>
      </c>
      <c r="AE20" s="24"/>
      <c r="AF20" s="50">
        <v>1</v>
      </c>
      <c r="AG20" s="50"/>
      <c r="AH20" s="50"/>
      <c r="AI20" s="53"/>
      <c r="AJ20" s="24"/>
      <c r="AK20" s="50">
        <v>1</v>
      </c>
      <c r="AL20" s="16"/>
      <c r="AN20" s="21" t="str">
        <f t="shared" si="1"/>
        <v>Unfinished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N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142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>
        <v>1</v>
      </c>
      <c r="T21" s="38">
        <v>1</v>
      </c>
      <c r="U21" s="48">
        <v>1</v>
      </c>
      <c r="V21" s="50"/>
      <c r="W21" s="16"/>
      <c r="X21" s="38"/>
      <c r="Y21" s="32"/>
      <c r="Z21" s="50"/>
      <c r="AA21" s="17">
        <v>1</v>
      </c>
      <c r="AB21" s="24"/>
      <c r="AC21" s="50"/>
      <c r="AD21" s="17">
        <v>1</v>
      </c>
      <c r="AE21" s="24"/>
      <c r="AF21" s="50"/>
      <c r="AG21" s="50">
        <v>1</v>
      </c>
      <c r="AH21" s="50">
        <v>1</v>
      </c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143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>
        <v>1</v>
      </c>
      <c r="W22" s="16"/>
      <c r="X22" s="38"/>
      <c r="Y22" s="32"/>
      <c r="Z22" s="50">
        <v>1</v>
      </c>
      <c r="AA22" s="17">
        <v>1</v>
      </c>
      <c r="AB22" s="24"/>
      <c r="AC22" s="50"/>
      <c r="AD22" s="17">
        <v>1</v>
      </c>
      <c r="AE22" s="24"/>
      <c r="AF22" s="50">
        <v>1</v>
      </c>
      <c r="AG22" s="50">
        <v>1</v>
      </c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144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>
        <v>1</v>
      </c>
      <c r="V23" s="50">
        <v>1</v>
      </c>
      <c r="W23" s="16">
        <v>1</v>
      </c>
      <c r="X23" s="38"/>
      <c r="Y23" s="32"/>
      <c r="Z23" s="50"/>
      <c r="AA23" s="17">
        <v>1</v>
      </c>
      <c r="AB23" s="24"/>
      <c r="AC23" s="50">
        <v>1</v>
      </c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145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/>
      <c r="J24" s="39">
        <v>1</v>
      </c>
      <c r="K24" s="32">
        <v>1</v>
      </c>
      <c r="L24" s="39"/>
      <c r="M24" s="32"/>
      <c r="N24" s="16"/>
      <c r="O24" s="42"/>
      <c r="P24" s="48"/>
      <c r="Q24" s="38"/>
      <c r="R24" s="48"/>
      <c r="S24" s="50">
        <v>1</v>
      </c>
      <c r="T24" s="38">
        <v>1</v>
      </c>
      <c r="U24" s="48"/>
      <c r="V24" s="50"/>
      <c r="W24" s="16"/>
      <c r="X24" s="38"/>
      <c r="Y24" s="32"/>
      <c r="Z24" s="50">
        <v>1</v>
      </c>
      <c r="AA24" s="17">
        <v>1</v>
      </c>
      <c r="AB24" s="24"/>
      <c r="AC24" s="50"/>
      <c r="AD24" s="17">
        <v>1</v>
      </c>
      <c r="AE24" s="24"/>
      <c r="AF24" s="50">
        <v>1</v>
      </c>
      <c r="AG24" s="50"/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146</v>
      </c>
      <c r="C25" s="24">
        <v>1</v>
      </c>
      <c r="D25" s="16"/>
      <c r="E25" s="24"/>
      <c r="F25" s="39">
        <v>1</v>
      </c>
      <c r="G25" s="32">
        <v>1</v>
      </c>
      <c r="H25" s="38"/>
      <c r="I25" s="32">
        <v>1</v>
      </c>
      <c r="J25" s="39"/>
      <c r="K25" s="32">
        <v>1</v>
      </c>
      <c r="L25" s="39">
        <v>1</v>
      </c>
      <c r="M25" s="32"/>
      <c r="N25" s="16"/>
      <c r="O25" s="42"/>
      <c r="P25" s="48"/>
      <c r="Q25" s="38">
        <v>1</v>
      </c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>
        <v>1</v>
      </c>
      <c r="AA25" s="17">
        <v>1</v>
      </c>
      <c r="AB25" s="24"/>
      <c r="AC25" s="50">
        <v>1</v>
      </c>
      <c r="AD25" s="17">
        <v>1</v>
      </c>
      <c r="AE25" s="24"/>
      <c r="AF25" s="50">
        <v>1</v>
      </c>
      <c r="AG25" s="50"/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0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>
        <v>1</v>
      </c>
      <c r="J26" s="39">
        <v>1</v>
      </c>
      <c r="K26" s="32">
        <v>1</v>
      </c>
      <c r="L26" s="39">
        <v>1</v>
      </c>
      <c r="M26" s="32"/>
      <c r="N26" s="16">
        <v>1</v>
      </c>
      <c r="O26" s="42"/>
      <c r="P26" s="48"/>
      <c r="Q26" s="38">
        <v>1</v>
      </c>
      <c r="R26" s="48">
        <v>1</v>
      </c>
      <c r="S26" s="50">
        <v>1</v>
      </c>
      <c r="T26" s="38"/>
      <c r="U26" s="48"/>
      <c r="V26" s="50"/>
      <c r="W26" s="16"/>
      <c r="X26" s="38"/>
      <c r="Y26" s="32"/>
      <c r="Z26" s="50">
        <v>1</v>
      </c>
      <c r="AA26" s="17"/>
      <c r="AB26" s="24"/>
      <c r="AC26" s="50"/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/>
      <c r="J27" s="39">
        <v>1</v>
      </c>
      <c r="K27" s="32">
        <v>1</v>
      </c>
      <c r="L27" s="39"/>
      <c r="M27" s="32"/>
      <c r="N27" s="16">
        <v>1</v>
      </c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>
        <v>1</v>
      </c>
      <c r="W27" s="16"/>
      <c r="X27" s="38"/>
      <c r="Y27" s="32"/>
      <c r="Z27" s="50">
        <v>1</v>
      </c>
      <c r="AA27" s="17">
        <v>1</v>
      </c>
      <c r="AB27" s="24">
        <v>1</v>
      </c>
      <c r="AC27" s="50">
        <v>1</v>
      </c>
      <c r="AD27" s="17"/>
      <c r="AE27" s="24"/>
      <c r="AF27" s="50">
        <v>1</v>
      </c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2</v>
      </c>
      <c r="C28" s="24">
        <v>1</v>
      </c>
      <c r="D28" s="16"/>
      <c r="E28" s="24"/>
      <c r="F28" s="39">
        <v>1</v>
      </c>
      <c r="G28" s="32"/>
      <c r="H28" s="38">
        <v>1</v>
      </c>
      <c r="I28" s="32"/>
      <c r="J28" s="39">
        <v>1</v>
      </c>
      <c r="K28" s="32">
        <v>1</v>
      </c>
      <c r="L28" s="39"/>
      <c r="M28" s="32"/>
      <c r="N28" s="16"/>
      <c r="O28" s="42"/>
      <c r="P28" s="48"/>
      <c r="Q28" s="38"/>
      <c r="R28" s="48"/>
      <c r="S28" s="50"/>
      <c r="T28" s="38"/>
      <c r="U28" s="48"/>
      <c r="V28" s="50"/>
      <c r="W28" s="16">
        <v>1</v>
      </c>
      <c r="X28" s="38"/>
      <c r="Y28" s="32"/>
      <c r="Z28" s="50"/>
      <c r="AA28" s="17">
        <v>1</v>
      </c>
      <c r="AB28" s="24"/>
      <c r="AC28" s="50">
        <v>1</v>
      </c>
      <c r="AD28" s="17"/>
      <c r="AE28" s="24"/>
      <c r="AF28" s="50">
        <v>1</v>
      </c>
      <c r="AG28" s="50"/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3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>
        <v>1</v>
      </c>
      <c r="J29" s="39">
        <v>1</v>
      </c>
      <c r="K29" s="32">
        <v>1</v>
      </c>
      <c r="L29" s="39"/>
      <c r="M29" s="32"/>
      <c r="N29" s="16">
        <v>1</v>
      </c>
      <c r="O29" s="42"/>
      <c r="P29" s="48"/>
      <c r="Q29" s="38"/>
      <c r="R29" s="48"/>
      <c r="S29" s="50"/>
      <c r="T29" s="38"/>
      <c r="U29" s="48">
        <v>1</v>
      </c>
      <c r="V29" s="50">
        <v>1</v>
      </c>
      <c r="W29" s="16">
        <v>1</v>
      </c>
      <c r="X29" s="38"/>
      <c r="Y29" s="32"/>
      <c r="Z29" s="50">
        <v>1</v>
      </c>
      <c r="AA29" s="17"/>
      <c r="AB29" s="24"/>
      <c r="AC29" s="50"/>
      <c r="AD29" s="17">
        <v>1</v>
      </c>
      <c r="AE29" s="24"/>
      <c r="AF29" s="50">
        <v>1</v>
      </c>
      <c r="AG29" s="50">
        <v>1</v>
      </c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4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>
        <v>1</v>
      </c>
      <c r="J30" s="39">
        <v>1</v>
      </c>
      <c r="K30" s="32">
        <v>1</v>
      </c>
      <c r="L30" s="39"/>
      <c r="M30" s="32"/>
      <c r="N30" s="16">
        <v>1</v>
      </c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>
        <v>1</v>
      </c>
      <c r="W30" s="16">
        <v>1</v>
      </c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5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/>
      <c r="J31" s="39">
        <v>1</v>
      </c>
      <c r="K31" s="32">
        <v>1</v>
      </c>
      <c r="L31" s="39"/>
      <c r="M31" s="32"/>
      <c r="N31" s="16"/>
      <c r="O31" s="42"/>
      <c r="P31" s="48"/>
      <c r="Q31" s="38"/>
      <c r="R31" s="48"/>
      <c r="S31" s="50"/>
      <c r="T31" s="38"/>
      <c r="U31" s="48">
        <v>1</v>
      </c>
      <c r="V31" s="50">
        <v>1</v>
      </c>
      <c r="W31" s="16">
        <v>1</v>
      </c>
      <c r="X31" s="38"/>
      <c r="Y31" s="32"/>
      <c r="Z31" s="50"/>
      <c r="AA31" s="17">
        <v>1</v>
      </c>
      <c r="AB31" s="24"/>
      <c r="AC31" s="50">
        <v>1</v>
      </c>
      <c r="AD31" s="17">
        <v>1</v>
      </c>
      <c r="AE31" s="24"/>
      <c r="AF31" s="50">
        <v>1</v>
      </c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6</v>
      </c>
      <c r="C32" s="24">
        <v>1</v>
      </c>
      <c r="D32" s="16"/>
      <c r="E32" s="24"/>
      <c r="F32" s="39">
        <v>1</v>
      </c>
      <c r="G32" s="32">
        <v>1</v>
      </c>
      <c r="H32" s="38"/>
      <c r="I32" s="32">
        <v>1</v>
      </c>
      <c r="J32" s="39"/>
      <c r="K32" s="32"/>
      <c r="L32" s="39">
        <v>1</v>
      </c>
      <c r="M32" s="32"/>
      <c r="N32" s="16"/>
      <c r="O32" s="42"/>
      <c r="P32" s="48"/>
      <c r="Q32" s="38"/>
      <c r="R32" s="48"/>
      <c r="S32" s="50">
        <v>1</v>
      </c>
      <c r="T32" s="38">
        <v>1</v>
      </c>
      <c r="U32" s="48">
        <v>1</v>
      </c>
      <c r="V32" s="50">
        <v>1</v>
      </c>
      <c r="W32" s="16">
        <v>1</v>
      </c>
      <c r="X32" s="38"/>
      <c r="Y32" s="32"/>
      <c r="Z32" s="50"/>
      <c r="AA32" s="17">
        <v>1</v>
      </c>
      <c r="AB32" s="24"/>
      <c r="AC32" s="50">
        <v>1</v>
      </c>
      <c r="AD32" s="17">
        <v>1</v>
      </c>
      <c r="AE32" s="24"/>
      <c r="AF32" s="50">
        <v>1</v>
      </c>
      <c r="AG32" s="50"/>
      <c r="AH32" s="50"/>
      <c r="AI32" s="53"/>
      <c r="AJ32" s="24">
        <v>1</v>
      </c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7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>
        <v>1</v>
      </c>
      <c r="Q33" s="38">
        <v>1</v>
      </c>
      <c r="R33" s="48">
        <v>1</v>
      </c>
      <c r="S33" s="50">
        <v>1</v>
      </c>
      <c r="T33" s="38"/>
      <c r="U33" s="48"/>
      <c r="V33" s="50"/>
      <c r="W33" s="16"/>
      <c r="X33" s="38"/>
      <c r="Y33" s="32">
        <v>1</v>
      </c>
      <c r="Z33" s="50">
        <v>1</v>
      </c>
      <c r="AA33" s="17"/>
      <c r="AB33" s="24"/>
      <c r="AC33" s="50"/>
      <c r="AD33" s="17">
        <v>1</v>
      </c>
      <c r="AE33" s="24"/>
      <c r="AF33" s="50"/>
      <c r="AG33" s="50">
        <v>1</v>
      </c>
      <c r="AH33" s="50">
        <v>1</v>
      </c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8</v>
      </c>
      <c r="C34" s="24">
        <v>1</v>
      </c>
      <c r="D34" s="16"/>
      <c r="E34" s="24">
        <v>1</v>
      </c>
      <c r="F34" s="39">
        <v>1</v>
      </c>
      <c r="G34" s="32"/>
      <c r="H34" s="38">
        <v>1</v>
      </c>
      <c r="I34" s="32"/>
      <c r="J34" s="39">
        <v>1</v>
      </c>
      <c r="K34" s="32">
        <v>1</v>
      </c>
      <c r="L34" s="39"/>
      <c r="M34" s="32"/>
      <c r="N34" s="16"/>
      <c r="O34" s="42"/>
      <c r="P34" s="48"/>
      <c r="Q34" s="38"/>
      <c r="R34" s="48"/>
      <c r="S34" s="50"/>
      <c r="T34" s="38"/>
      <c r="U34" s="48">
        <v>1</v>
      </c>
      <c r="V34" s="50"/>
      <c r="W34" s="16"/>
      <c r="X34" s="38"/>
      <c r="Y34" s="32"/>
      <c r="Z34" s="50"/>
      <c r="AA34" s="17">
        <v>1</v>
      </c>
      <c r="AB34" s="24">
        <v>1</v>
      </c>
      <c r="AC34" s="50">
        <v>1</v>
      </c>
      <c r="AD34" s="17"/>
      <c r="AE34" s="24"/>
      <c r="AF34" s="50"/>
      <c r="AG34" s="50">
        <v>1</v>
      </c>
      <c r="AH34" s="50"/>
      <c r="AI34" s="53"/>
      <c r="AJ34" s="24"/>
      <c r="AK34" s="50"/>
      <c r="AL34" s="16">
        <v>1</v>
      </c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9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>
        <v>1</v>
      </c>
      <c r="V35" s="50">
        <v>1</v>
      </c>
      <c r="W35" s="16">
        <v>1</v>
      </c>
      <c r="X35" s="38"/>
      <c r="Y35" s="32"/>
      <c r="Z35" s="50"/>
      <c r="AA35" s="17"/>
      <c r="AB35" s="24"/>
      <c r="AC35" s="50">
        <v>1</v>
      </c>
      <c r="AD35" s="17"/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1"/>
        <v>Unfinished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N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10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>
        <v>1</v>
      </c>
      <c r="W36" s="16">
        <v>1</v>
      </c>
      <c r="X36" s="38"/>
      <c r="Y36" s="32"/>
      <c r="Z36" s="50"/>
      <c r="AA36" s="17">
        <v>1</v>
      </c>
      <c r="AB36" s="24"/>
      <c r="AC36" s="50"/>
      <c r="AD36" s="17">
        <v>1</v>
      </c>
      <c r="AE36" s="24"/>
      <c r="AF36" s="50"/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11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>
        <v>1</v>
      </c>
      <c r="R37" s="48">
        <v>1</v>
      </c>
      <c r="S37" s="50">
        <v>1</v>
      </c>
      <c r="T37" s="38"/>
      <c r="U37" s="48"/>
      <c r="V37" s="50"/>
      <c r="W37" s="16"/>
      <c r="X37" s="38"/>
      <c r="Y37" s="32">
        <v>1</v>
      </c>
      <c r="Z37" s="50">
        <v>1</v>
      </c>
      <c r="AA37" s="17"/>
      <c r="AB37" s="24"/>
      <c r="AC37" s="50"/>
      <c r="AD37" s="17">
        <v>1</v>
      </c>
      <c r="AE37" s="24"/>
      <c r="AF37" s="50">
        <v>1</v>
      </c>
      <c r="AG37" s="50">
        <v>1</v>
      </c>
      <c r="AH37" s="50"/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12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>
        <v>1</v>
      </c>
      <c r="R38" s="48">
        <v>1</v>
      </c>
      <c r="S38" s="50">
        <v>1</v>
      </c>
      <c r="T38" s="38">
        <v>1</v>
      </c>
      <c r="U38" s="48">
        <v>1</v>
      </c>
      <c r="V38" s="50"/>
      <c r="W38" s="16"/>
      <c r="X38" s="38"/>
      <c r="Y38" s="32"/>
      <c r="Z38" s="50">
        <v>1</v>
      </c>
      <c r="AA38" s="17"/>
      <c r="AB38" s="24">
        <v>1</v>
      </c>
      <c r="AC38" s="50">
        <v>1</v>
      </c>
      <c r="AD38" s="17"/>
      <c r="AE38" s="24"/>
      <c r="AF38" s="50"/>
      <c r="AG38" s="50"/>
      <c r="AH38" s="50">
        <v>1</v>
      </c>
      <c r="AI38" s="53">
        <v>1</v>
      </c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13</v>
      </c>
      <c r="C39" s="24">
        <v>1</v>
      </c>
      <c r="D39" s="16"/>
      <c r="E39" s="24"/>
      <c r="F39" s="39">
        <v>1</v>
      </c>
      <c r="G39" s="32">
        <v>1</v>
      </c>
      <c r="H39" s="38">
        <v>1</v>
      </c>
      <c r="I39" s="32"/>
      <c r="J39" s="39">
        <v>1</v>
      </c>
      <c r="K39" s="32">
        <v>1</v>
      </c>
      <c r="L39" s="39"/>
      <c r="M39" s="32"/>
      <c r="N39" s="16">
        <v>1</v>
      </c>
      <c r="O39" s="42"/>
      <c r="P39" s="48"/>
      <c r="Q39" s="38"/>
      <c r="R39" s="48"/>
      <c r="S39" s="50"/>
      <c r="T39" s="38"/>
      <c r="U39" s="48">
        <v>1</v>
      </c>
      <c r="V39" s="50">
        <v>1</v>
      </c>
      <c r="W39" s="16">
        <v>1</v>
      </c>
      <c r="X39" s="38"/>
      <c r="Y39" s="32">
        <v>1</v>
      </c>
      <c r="Z39" s="50"/>
      <c r="AA39" s="17">
        <v>1</v>
      </c>
      <c r="AB39" s="24"/>
      <c r="AC39" s="50"/>
      <c r="AD39" s="17">
        <v>1</v>
      </c>
      <c r="AE39" s="24"/>
      <c r="AF39" s="50">
        <v>1</v>
      </c>
      <c r="AG39" s="50"/>
      <c r="AH39" s="50"/>
      <c r="AI39" s="53"/>
      <c r="AJ39" s="24">
        <v>1</v>
      </c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14</v>
      </c>
      <c r="C40" s="24">
        <v>1</v>
      </c>
      <c r="D40" s="16"/>
      <c r="E40" s="24">
        <v>1</v>
      </c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>
        <v>1</v>
      </c>
      <c r="T40" s="38">
        <v>1</v>
      </c>
      <c r="U40" s="48">
        <v>1</v>
      </c>
      <c r="V40" s="50"/>
      <c r="W40" s="16"/>
      <c r="X40" s="38"/>
      <c r="Y40" s="32"/>
      <c r="Z40" s="50"/>
      <c r="AA40" s="17">
        <v>1</v>
      </c>
      <c r="AB40" s="24">
        <v>1</v>
      </c>
      <c r="AC40" s="50"/>
      <c r="AD40" s="17"/>
      <c r="AE40" s="24"/>
      <c r="AF40" s="50"/>
      <c r="AG40" s="50">
        <v>1</v>
      </c>
      <c r="AH40" s="50"/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15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>
        <v>1</v>
      </c>
      <c r="S41" s="50">
        <v>1</v>
      </c>
      <c r="T41" s="38"/>
      <c r="U41" s="48"/>
      <c r="V41" s="50"/>
      <c r="W41" s="16"/>
      <c r="X41" s="38">
        <v>1</v>
      </c>
      <c r="Y41" s="32">
        <v>1</v>
      </c>
      <c r="Z41" s="50"/>
      <c r="AA41" s="17"/>
      <c r="AB41" s="24"/>
      <c r="AC41" s="50">
        <v>1</v>
      </c>
      <c r="AD41" s="17">
        <v>1</v>
      </c>
      <c r="AE41" s="24"/>
      <c r="AF41" s="50">
        <v>1</v>
      </c>
      <c r="AG41" s="50"/>
      <c r="AH41" s="50"/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16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>
        <v>1</v>
      </c>
      <c r="T42" s="38">
        <v>1</v>
      </c>
      <c r="U42" s="48">
        <v>1</v>
      </c>
      <c r="V42" s="50">
        <v>1</v>
      </c>
      <c r="W42" s="16"/>
      <c r="X42" s="38"/>
      <c r="Y42" s="32">
        <v>1</v>
      </c>
      <c r="Z42" s="50">
        <v>1</v>
      </c>
      <c r="AA42" s="17"/>
      <c r="AB42" s="24"/>
      <c r="AC42" s="50">
        <v>1</v>
      </c>
      <c r="AD42" s="17"/>
      <c r="AE42" s="24"/>
      <c r="AF42" s="50">
        <v>1</v>
      </c>
      <c r="AG42" s="50"/>
      <c r="AH42" s="50"/>
      <c r="AI42" s="53"/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17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>
        <v>1</v>
      </c>
      <c r="T43" s="38">
        <v>1</v>
      </c>
      <c r="U43" s="48">
        <v>1</v>
      </c>
      <c r="V43" s="50"/>
      <c r="W43" s="16"/>
      <c r="X43" s="38"/>
      <c r="Y43" s="32"/>
      <c r="Z43" s="50"/>
      <c r="AA43" s="17">
        <v>1</v>
      </c>
      <c r="AB43" s="24"/>
      <c r="AC43" s="50">
        <v>1</v>
      </c>
      <c r="AD43" s="17">
        <v>1</v>
      </c>
      <c r="AE43" s="24"/>
      <c r="AF43" s="50"/>
      <c r="AG43" s="50">
        <v>1</v>
      </c>
      <c r="AH43" s="50">
        <v>1</v>
      </c>
      <c r="AI43" s="53"/>
      <c r="AJ43" s="24"/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113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CalcPr fullCalcOnLoad="1"/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77" yWindow="29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H30" sqref="H30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99</v>
      </c>
      <c r="B1" s="61" t="s">
        <v>95</v>
      </c>
      <c r="C1" s="61"/>
      <c r="D1" s="62" t="s">
        <v>96</v>
      </c>
      <c r="E1" s="63" t="s">
        <v>97</v>
      </c>
      <c r="F1" s="62" t="s">
        <v>98</v>
      </c>
      <c r="G1" s="60" t="s">
        <v>101</v>
      </c>
      <c r="H1" s="60" t="s">
        <v>109</v>
      </c>
      <c r="I1" s="64" t="s">
        <v>100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Gaurav/tevs</v>
      </c>
      <c r="B3" s="160" t="str" ph="1">
        <f>Scoresheet!B3</f>
        <v>Amarkantak, Madhya Pradesh</v>
      </c>
      <c r="C3" s="161"/>
      <c r="D3" s="162" t="str" ph="1">
        <f>Scoresheet!C3</f>
        <v>22°42'49" N and 22° 42'58" N</v>
      </c>
      <c r="E3" s="163" t="str" ph="1">
        <f>Scoresheet!E3</f>
        <v>81°44'10" E and 81°44'05" E</v>
      </c>
      <c r="F3" s="162" t="str" ph="1">
        <f>Scoresheet!G3</f>
        <v>1007 m ± 10 m</v>
      </c>
      <c r="G3" s="164" ph="1">
        <f>Scoresheet!I3</f>
        <v>38717</v>
      </c>
      <c r="H3" s="73" ph="1">
        <f>AQ114</f>
        <v>0.98455598455598459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103</v>
      </c>
      <c r="D5" s="86" t="s">
        <v>110</v>
      </c>
    </row>
    <row r="6" spans="1:82" ht="15" customHeight="1">
      <c r="C6" s="87" t="s">
        <v>102</v>
      </c>
      <c r="D6" s="88" t="s">
        <v>52</v>
      </c>
      <c r="E6" s="89" t="s">
        <v>53</v>
      </c>
      <c r="F6" s="89" t="s">
        <v>54</v>
      </c>
      <c r="G6" s="89" t="s">
        <v>55</v>
      </c>
      <c r="H6" s="89" t="s">
        <v>56</v>
      </c>
      <c r="I6" s="89" t="s">
        <v>57</v>
      </c>
      <c r="J6" s="89" t="s">
        <v>58</v>
      </c>
      <c r="K6" s="90" t="s">
        <v>59</v>
      </c>
      <c r="L6" s="90" t="s">
        <v>60</v>
      </c>
      <c r="M6" s="90" t="s">
        <v>61</v>
      </c>
      <c r="N6" s="90" t="s">
        <v>62</v>
      </c>
      <c r="O6" s="90" t="s">
        <v>63</v>
      </c>
      <c r="P6" s="90" t="s">
        <v>64</v>
      </c>
      <c r="Q6" s="90" t="s">
        <v>65</v>
      </c>
      <c r="R6" s="90" t="s">
        <v>66</v>
      </c>
      <c r="S6" s="90" t="s">
        <v>67</v>
      </c>
      <c r="T6" s="91" t="s">
        <v>68</v>
      </c>
      <c r="U6" s="91" t="s">
        <v>69</v>
      </c>
      <c r="V6" s="91" t="s">
        <v>70</v>
      </c>
      <c r="W6" s="91" t="s">
        <v>71</v>
      </c>
      <c r="X6" s="92" t="s">
        <v>72</v>
      </c>
      <c r="Y6" s="92" t="s">
        <v>73</v>
      </c>
      <c r="Z6" s="92" t="s">
        <v>74</v>
      </c>
      <c r="AA6" s="93" t="s">
        <v>75</v>
      </c>
      <c r="AB6" s="93" t="s">
        <v>76</v>
      </c>
      <c r="AC6" s="93" t="s">
        <v>77</v>
      </c>
      <c r="AD6" s="93" t="s">
        <v>78</v>
      </c>
      <c r="AE6" s="93" t="s">
        <v>79</v>
      </c>
      <c r="AF6" s="94" t="s">
        <v>80</v>
      </c>
      <c r="AG6" s="94" t="s">
        <v>81</v>
      </c>
      <c r="AH6" s="94" t="s">
        <v>82</v>
      </c>
      <c r="AI6" s="95"/>
      <c r="AJ6" s="95"/>
      <c r="AK6" s="95"/>
      <c r="AL6" s="95"/>
      <c r="AM6" s="95"/>
      <c r="AN6" s="95"/>
      <c r="AQ6" s="66" t="s">
        <v>83</v>
      </c>
      <c r="AR6" s="96" t="s">
        <v>52</v>
      </c>
      <c r="AS6" s="97" t="s">
        <v>53</v>
      </c>
      <c r="AT6" s="97" t="s">
        <v>54</v>
      </c>
      <c r="AU6" s="97" t="s">
        <v>55</v>
      </c>
      <c r="AV6" s="97" t="s">
        <v>56</v>
      </c>
      <c r="AW6" s="97" t="s">
        <v>57</v>
      </c>
      <c r="AX6" s="97" t="s">
        <v>58</v>
      </c>
      <c r="AY6" s="98" t="s">
        <v>59</v>
      </c>
      <c r="AZ6" s="98" t="s">
        <v>60</v>
      </c>
      <c r="BA6" s="98" t="s">
        <v>61</v>
      </c>
      <c r="BB6" s="98" t="s">
        <v>62</v>
      </c>
      <c r="BC6" s="98" t="s">
        <v>63</v>
      </c>
      <c r="BD6" s="98" t="s">
        <v>64</v>
      </c>
      <c r="BE6" s="98" t="s">
        <v>65</v>
      </c>
      <c r="BF6" s="98" t="s">
        <v>66</v>
      </c>
      <c r="BG6" s="98" t="s">
        <v>67</v>
      </c>
      <c r="BH6" s="99" t="s">
        <v>68</v>
      </c>
      <c r="BI6" s="99" t="s">
        <v>69</v>
      </c>
      <c r="BJ6" s="99" t="s">
        <v>70</v>
      </c>
      <c r="BK6" s="99" t="s">
        <v>71</v>
      </c>
      <c r="BL6" s="100" t="s">
        <v>72</v>
      </c>
      <c r="BM6" s="100" t="s">
        <v>73</v>
      </c>
      <c r="BN6" s="100" t="s">
        <v>74</v>
      </c>
      <c r="BO6" s="101" t="s">
        <v>75</v>
      </c>
      <c r="BP6" s="101" t="s">
        <v>76</v>
      </c>
      <c r="BQ6" s="101" t="s">
        <v>77</v>
      </c>
      <c r="BR6" s="101" t="s">
        <v>78</v>
      </c>
      <c r="BS6" s="101" t="s">
        <v>79</v>
      </c>
      <c r="BT6" s="95" t="s">
        <v>80</v>
      </c>
      <c r="BU6" s="95" t="s">
        <v>81</v>
      </c>
      <c r="BV6" s="95" t="s">
        <v>82</v>
      </c>
      <c r="BX6" s="102" t="s">
        <v>104</v>
      </c>
      <c r="BY6" s="103" t="s">
        <v>84</v>
      </c>
      <c r="BZ6" s="104" t="s">
        <v>85</v>
      </c>
      <c r="CA6" s="105" t="s">
        <v>86</v>
      </c>
      <c r="CB6" s="106" t="s">
        <v>87</v>
      </c>
      <c r="CC6" s="107" t="s">
        <v>88</v>
      </c>
      <c r="CD6" s="108" t="s">
        <v>89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0.33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0.33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1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1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1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1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1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0.5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0.5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1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0</v>
      </c>
      <c r="AU9" s="66">
        <f t="shared" si="15"/>
        <v>0</v>
      </c>
      <c r="AV9" s="66">
        <f t="shared" si="16"/>
        <v>1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0</v>
      </c>
      <c r="BE9" s="66">
        <f t="shared" si="25"/>
        <v>0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1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0.33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0.33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0.33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1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1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0.5</v>
      </c>
      <c r="G11" s="66">
        <f>IF(Scoresheet!I11=0,0,Scoresheet!I11/(Scoresheet!I11+Scoresheet!J11)*(IF(Result!E11=0,1,Result!E11)))</f>
        <v>0.5</v>
      </c>
      <c r="H11" s="66">
        <f>IF(Scoresheet!K11=0,0,Scoresheet!K11/(Scoresheet!L11+Scoresheet!K11)*(IF(Result!E11=0,1,Result!E11)))</f>
        <v>1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0.17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0.17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0.17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0.17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0.17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0.17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0.5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1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1</v>
      </c>
      <c r="AV11" s="66">
        <f t="shared" si="16"/>
        <v>1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1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1</v>
      </c>
      <c r="BL11" s="66">
        <f t="shared" si="32"/>
        <v>0</v>
      </c>
      <c r="BM11" s="66">
        <f t="shared" si="33"/>
        <v>1</v>
      </c>
      <c r="BN11" s="66">
        <f t="shared" si="34"/>
        <v>0</v>
      </c>
      <c r="BO11" s="66">
        <f t="shared" si="35"/>
        <v>0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0.5</v>
      </c>
      <c r="D12" s="109">
        <f>IF(Scoresheet!D12=0,0,Scoresheet!D12/(Scoresheet!C12+Scoresheet!D12))</f>
        <v>0.5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0.33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0.33</v>
      </c>
      <c r="T12" s="66">
        <f>Scoresheet!X12</f>
        <v>1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1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1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0</v>
      </c>
      <c r="BE12" s="66">
        <f t="shared" si="25"/>
        <v>1</v>
      </c>
      <c r="BF12" s="66">
        <f t="shared" si="26"/>
        <v>1</v>
      </c>
      <c r="BG12" s="66">
        <f t="shared" si="27"/>
        <v>1</v>
      </c>
      <c r="BH12" s="66">
        <f t="shared" si="28"/>
        <v>1</v>
      </c>
      <c r="BI12" s="66">
        <f t="shared" si="29"/>
        <v>0</v>
      </c>
      <c r="BJ12" s="66">
        <f t="shared" si="30"/>
        <v>0</v>
      </c>
      <c r="BK12" s="66">
        <f t="shared" si="31"/>
        <v>0</v>
      </c>
      <c r="BL12" s="66">
        <f t="shared" si="32"/>
        <v>1</v>
      </c>
      <c r="BM12" s="66">
        <f t="shared" si="33"/>
        <v>0</v>
      </c>
      <c r="BN12" s="66">
        <f t="shared" si="34"/>
        <v>0</v>
      </c>
      <c r="BO12" s="66">
        <f t="shared" si="35"/>
        <v>1</v>
      </c>
      <c r="BP12" s="66">
        <f t="shared" si="36"/>
        <v>0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0.2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0.2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1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1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0.5</v>
      </c>
      <c r="AH13" s="109">
        <f>IF((Scoresheet!$AJ13+Scoresheet!$AK13+Scoresheet!$AL13)=0,0,FLOOR(Scoresheet!AL13/(Scoresheet!$AJ13+Scoresheet!$AK13+Scoresheet!$AL13),0.01))</f>
        <v>0.5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1</v>
      </c>
      <c r="BG13" s="66">
        <f t="shared" si="27"/>
        <v>1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1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0.5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0.25</v>
      </c>
      <c r="I14" s="66">
        <f>IF(Scoresheet!L14=0,0,Scoresheet!L14/(Scoresheet!K14+Scoresheet!L14)*(IF(Result!E14=0,1,Result!E14)))</f>
        <v>0.25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0.33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0.33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0.33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1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0</v>
      </c>
      <c r="BE14" s="66">
        <f t="shared" si="25"/>
        <v>1</v>
      </c>
      <c r="BF14" s="66">
        <f t="shared" si="26"/>
        <v>1</v>
      </c>
      <c r="BG14" s="66">
        <f t="shared" si="27"/>
        <v>1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0.5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0.5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1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1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1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1</v>
      </c>
      <c r="BB15" s="66">
        <f t="shared" si="22"/>
        <v>1</v>
      </c>
      <c r="BC15" s="66">
        <f t="shared" si="23"/>
        <v>0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1</v>
      </c>
      <c r="BJ15" s="66">
        <f t="shared" si="30"/>
        <v>0</v>
      </c>
      <c r="BK15" s="66">
        <f t="shared" si="31"/>
        <v>0</v>
      </c>
      <c r="BL15" s="66">
        <f t="shared" si="32"/>
        <v>0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0</v>
      </c>
      <c r="BQ15" s="66">
        <f t="shared" si="37"/>
        <v>0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0.33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0.33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0.33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0.5</v>
      </c>
      <c r="Y16" s="66">
        <f>IF((Scoresheet!$AB16+Scoresheet!$AC16+Scoresheet!$AD16)=0,0,FLOOR(Scoresheet!AC16/(Scoresheet!$AB16+Scoresheet!$AC16+Scoresheet!$AD16),0.01))</f>
        <v>0.5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1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1</v>
      </c>
      <c r="BE16" s="66">
        <f t="shared" si="25"/>
        <v>1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1</v>
      </c>
      <c r="BM16" s="66">
        <f t="shared" si="33"/>
        <v>1</v>
      </c>
      <c r="BN16" s="66">
        <f t="shared" si="34"/>
        <v>0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1</v>
      </c>
      <c r="J17" s="109">
        <f>IF(Scoresheet!M17=0,0,Scoresheet!M17/(Scoresheet!M17+Scoresheet!N17))</f>
        <v>1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0.14000000000000001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0.14000000000000001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0.14000000000000001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0.14000000000000001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0.14000000000000001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0.14000000000000001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0.14000000000000001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0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1</v>
      </c>
      <c r="BB17" s="66">
        <f t="shared" si="22"/>
        <v>1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0.25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0.25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0.25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0.25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0.5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1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0.5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0.5</v>
      </c>
      <c r="I19" s="66">
        <f>IF(Scoresheet!L19=0,0,Scoresheet!L19/(Scoresheet!K19+Scoresheet!L19)*(IF(Result!E19=0,1,Result!E19)))</f>
        <v>0.5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0.33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0.33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0.33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1</v>
      </c>
      <c r="Z19" s="115">
        <f>IF((Scoresheet!$AB19+Scoresheet!$AC19+Scoresheet!$AD19)=0,0,FLOOR(Scoresheet!AD19/(Scoresheet!$AB19+Scoresheet!$AC19+Scoresheet!$AD19),0.01))</f>
        <v>0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0.33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0.33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0.33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1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0</v>
      </c>
      <c r="BD19" s="66">
        <f t="shared" si="24"/>
        <v>1</v>
      </c>
      <c r="BE19" s="66">
        <f t="shared" si="25"/>
        <v>1</v>
      </c>
      <c r="BF19" s="66">
        <f t="shared" si="26"/>
        <v>1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1</v>
      </c>
      <c r="BN19" s="66">
        <f t="shared" si="34"/>
        <v>0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0.2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0.2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0.2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0.2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0.2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1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1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0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0.33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0.5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0.25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0.25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0.5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0.2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0.2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0.2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0.5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1</v>
      </c>
      <c r="BF23" s="66">
        <f t="shared" si="26"/>
        <v>1</v>
      </c>
      <c r="BG23" s="66">
        <f t="shared" si="27"/>
        <v>1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1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0.5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1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1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1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1</v>
      </c>
      <c r="G25" s="66">
        <f>IF(Scoresheet!I25=0,0,Scoresheet!I25/(Scoresheet!I25+Scoresheet!J25)*(IF(Result!E25=0,1,Result!E25)))</f>
        <v>1</v>
      </c>
      <c r="H25" s="66">
        <f>IF(Scoresheet!K25=0,0,Scoresheet!K25/(Scoresheet!L25+Scoresheet!K25)*(IF(Result!E25=0,1,Result!E25)))</f>
        <v>0.5</v>
      </c>
      <c r="I25" s="66">
        <f>IF(Scoresheet!L25=0,0,Scoresheet!L25/(Scoresheet!K25+Scoresheet!L25)*(IF(Result!E25=0,1,Result!E25)))</f>
        <v>0.5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0.25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0.25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0.25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0.5</v>
      </c>
      <c r="Z25" s="115">
        <f>IF((Scoresheet!$AB25+Scoresheet!$AC25+Scoresheet!$AD25)=0,0,FLOOR(Scoresheet!AD25/(Scoresheet!$AB25+Scoresheet!$AC25+Scoresheet!$AD25),0.01))</f>
        <v>0.5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1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1</v>
      </c>
      <c r="AV25" s="66">
        <f t="shared" si="16"/>
        <v>1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1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0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0.5</v>
      </c>
      <c r="H26" s="66">
        <f>IF(Scoresheet!K26=0,0,Scoresheet!K26/(Scoresheet!L26+Scoresheet!K26)*(IF(Result!E26=0,1,Result!E26)))</f>
        <v>0.5</v>
      </c>
      <c r="I26" s="66">
        <f>IF(Scoresheet!L26=0,0,Scoresheet!L26/(Scoresheet!K26+Scoresheet!L26)*(IF(Result!E26=0,1,Result!E26)))</f>
        <v>0.5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0.33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0.33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1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1</v>
      </c>
      <c r="AW26" s="66">
        <f t="shared" si="17"/>
        <v>1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1</v>
      </c>
      <c r="BB26" s="66">
        <f t="shared" si="22"/>
        <v>1</v>
      </c>
      <c r="BC26" s="66">
        <f t="shared" si="23"/>
        <v>1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0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1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0.25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0.25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0.25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0.25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0.5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0</v>
      </c>
      <c r="AV27" s="66">
        <f t="shared" si="16"/>
        <v>1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1</v>
      </c>
      <c r="BM27" s="66">
        <f t="shared" si="33"/>
        <v>1</v>
      </c>
      <c r="BN27" s="66">
        <f t="shared" si="34"/>
        <v>0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1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1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1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0</v>
      </c>
      <c r="AU28" s="66">
        <f t="shared" si="15"/>
        <v>0</v>
      </c>
      <c r="AV28" s="66">
        <f t="shared" si="16"/>
        <v>1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1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1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0.5</v>
      </c>
      <c r="H29" s="66">
        <f>IF(Scoresheet!K29=0,0,Scoresheet!K29/(Scoresheet!L29+Scoresheet!K29)*(IF(Result!E29=0,1,Result!E29)))</f>
        <v>1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0.33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0.33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1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1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1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1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0.2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0.2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0.2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0.2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0.2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1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1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1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0.33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0.33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0.33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0.5</v>
      </c>
      <c r="Z31" s="115">
        <f>IF((Scoresheet!$AB31+Scoresheet!$AC31+Scoresheet!$AD31)=0,0,FLOOR(Scoresheet!AD31/(Scoresheet!$AB31+Scoresheet!$AC31+Scoresheet!$AD31),0.01))</f>
        <v>0.5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1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1</v>
      </c>
      <c r="BF31" s="66">
        <f t="shared" si="26"/>
        <v>1</v>
      </c>
      <c r="BG31" s="66">
        <f t="shared" si="27"/>
        <v>1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1</v>
      </c>
      <c r="G32" s="66">
        <f>IF(Scoresheet!I32=0,0,Scoresheet!I32/(Scoresheet!I32+Scoresheet!J32)*(IF(Result!E32=0,1,Result!E32)))</f>
        <v>1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1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0.2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0.2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0.2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0.2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0.2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0.5</v>
      </c>
      <c r="Z32" s="115">
        <f>IF((Scoresheet!$AB32+Scoresheet!$AC32+Scoresheet!$AD32)=0,0,FLOOR(Scoresheet!AD32/(Scoresheet!$AB32+Scoresheet!$AC32+Scoresheet!$AD32),0.01))</f>
        <v>0.5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1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0.5</v>
      </c>
      <c r="AG32" s="66">
        <f>IF((Scoresheet!$AJ32+Scoresheet!$AK32+Scoresheet!$AL32)=0,0,FLOOR(Scoresheet!AK32/(Scoresheet!$AJ32+Scoresheet!$AK32+Scoresheet!$AL32),0.01))</f>
        <v>0.5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0</v>
      </c>
      <c r="AT32" s="66">
        <f t="shared" si="14"/>
        <v>1</v>
      </c>
      <c r="AU32" s="66">
        <f t="shared" si="15"/>
        <v>1</v>
      </c>
      <c r="AV32" s="66">
        <f t="shared" si="16"/>
        <v>0</v>
      </c>
      <c r="AW32" s="66">
        <f t="shared" si="17"/>
        <v>1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1</v>
      </c>
      <c r="BD32" s="66">
        <f t="shared" si="24"/>
        <v>1</v>
      </c>
      <c r="BE32" s="66">
        <f t="shared" si="25"/>
        <v>1</v>
      </c>
      <c r="BF32" s="66">
        <f t="shared" si="26"/>
        <v>1</v>
      </c>
      <c r="BG32" s="66">
        <f t="shared" si="27"/>
        <v>1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1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1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0.25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0.25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0.25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0.25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0.5</v>
      </c>
      <c r="V33" s="66">
        <f>IF((Scoresheet!$Y33+Scoresheet!$Z33+Scoresheet!$AA33)=0,0,FLOOR(Scoresheet!Z33/(Scoresheet!$Y33+Scoresheet!$Z33+Scoresheet!$AA33),0.01))</f>
        <v>0.5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0.5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1</v>
      </c>
      <c r="BA33" s="66">
        <f t="shared" si="21"/>
        <v>1</v>
      </c>
      <c r="BB33" s="66">
        <f t="shared" si="22"/>
        <v>1</v>
      </c>
      <c r="BC33" s="66">
        <f t="shared" si="23"/>
        <v>1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1</v>
      </c>
      <c r="BJ33" s="66">
        <f t="shared" si="30"/>
        <v>1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0</v>
      </c>
      <c r="BQ33" s="66">
        <f t="shared" si="37"/>
        <v>1</v>
      </c>
      <c r="BR33" s="66">
        <f t="shared" si="38"/>
        <v>1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0.5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0.5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1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0.5</v>
      </c>
      <c r="Y34" s="66">
        <f>IF((Scoresheet!$AB34+Scoresheet!$AC34+Scoresheet!$AD34)=0,0,FLOOR(Scoresheet!AC34/(Scoresheet!$AB34+Scoresheet!$AC34+Scoresheet!$AD34),0.01))</f>
        <v>0.5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1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1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1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1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1</v>
      </c>
      <c r="BM34" s="66">
        <f t="shared" si="33"/>
        <v>1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1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1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0.33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0.33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1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1</v>
      </c>
      <c r="BF35" s="66">
        <f t="shared" si="26"/>
        <v>1</v>
      </c>
      <c r="BG35" s="66">
        <f t="shared" si="27"/>
        <v>1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1</v>
      </c>
      <c r="BN35" s="66">
        <f t="shared" si="34"/>
        <v>0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0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0.5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0.5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1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1</v>
      </c>
      <c r="BG36" s="66">
        <f t="shared" si="27"/>
        <v>1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0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0.33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0.33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0.33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0.5</v>
      </c>
      <c r="V37" s="66">
        <f>IF((Scoresheet!$Y37+Scoresheet!$Z37+Scoresheet!$AA37)=0,0,FLOOR(Scoresheet!Z37/(Scoresheet!$Y37+Scoresheet!$Z37+Scoresheet!$AA37),0.01))</f>
        <v>0.5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0.5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1</v>
      </c>
      <c r="BB37" s="66">
        <f t="shared" si="22"/>
        <v>1</v>
      </c>
      <c r="BC37" s="66">
        <f t="shared" si="23"/>
        <v>1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1</v>
      </c>
      <c r="BJ37" s="66">
        <f t="shared" si="30"/>
        <v>1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0.2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0.2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0.2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0.2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1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0.5</v>
      </c>
      <c r="Y38" s="66">
        <f>IF((Scoresheet!$AB38+Scoresheet!$AC38+Scoresheet!$AD38)=0,0,FLOOR(Scoresheet!AC38/(Scoresheet!$AB38+Scoresheet!$AC38+Scoresheet!$AD38),0.01))</f>
        <v>0.5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0.5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0.5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1</v>
      </c>
      <c r="BB38" s="66">
        <f t="shared" si="22"/>
        <v>1</v>
      </c>
      <c r="BC38" s="66">
        <f t="shared" si="23"/>
        <v>1</v>
      </c>
      <c r="BD38" s="66">
        <f t="shared" si="24"/>
        <v>1</v>
      </c>
      <c r="BE38" s="66">
        <f t="shared" si="25"/>
        <v>1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1</v>
      </c>
      <c r="BK38" s="66">
        <f t="shared" si="31"/>
        <v>0</v>
      </c>
      <c r="BL38" s="66">
        <f t="shared" si="32"/>
        <v>1</v>
      </c>
      <c r="BM38" s="66">
        <f t="shared" si="33"/>
        <v>1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1</v>
      </c>
      <c r="BS38" s="66">
        <f t="shared" si="39"/>
        <v>1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0.5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1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0.33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0.33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0.33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0.5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0.5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1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0.5</v>
      </c>
      <c r="AG39" s="66">
        <f>IF((Scoresheet!$AJ39+Scoresheet!$AK39+Scoresheet!$AL39)=0,0,FLOOR(Scoresheet!AK39/(Scoresheet!$AJ39+Scoresheet!$AK39+Scoresheet!$AL39),0.01))</f>
        <v>0.5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0</v>
      </c>
      <c r="AV39" s="66">
        <f t="shared" si="16"/>
        <v>1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1</v>
      </c>
      <c r="BF39" s="66">
        <f t="shared" si="26"/>
        <v>1</v>
      </c>
      <c r="BG39" s="66">
        <f t="shared" si="27"/>
        <v>1</v>
      </c>
      <c r="BH39" s="66">
        <f t="shared" si="28"/>
        <v>0</v>
      </c>
      <c r="BI39" s="66">
        <f t="shared" si="29"/>
        <v>1</v>
      </c>
      <c r="BJ39" s="66">
        <f t="shared" si="30"/>
        <v>0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1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1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1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0.33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0.33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0.33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1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1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1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1</v>
      </c>
      <c r="BD40" s="66">
        <f t="shared" si="24"/>
        <v>1</v>
      </c>
      <c r="BE40" s="66">
        <f t="shared" si="25"/>
        <v>1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1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0.5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1</v>
      </c>
      <c r="U41" s="66">
        <f>IF((Scoresheet!$Y41+Scoresheet!$Z41+Scoresheet!$AA41)=0,0,FLOOR(Scoresheet!Y41/(Scoresheet!$Y41+Scoresheet!$Z41+Scoresheet!$AA41),0.01))</f>
        <v>1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0.5</v>
      </c>
      <c r="Z41" s="115">
        <f>IF((Scoresheet!$AB41+Scoresheet!$AC41+Scoresheet!$AD41)=0,0,FLOOR(Scoresheet!AD41/(Scoresheet!$AB41+Scoresheet!$AC41+Scoresheet!$AD41),0.01))</f>
        <v>0.5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1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1</v>
      </c>
      <c r="BC41" s="66">
        <f t="shared" si="23"/>
        <v>1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1</v>
      </c>
      <c r="BI41" s="66">
        <f t="shared" si="29"/>
        <v>1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1</v>
      </c>
      <c r="BN41" s="66">
        <f t="shared" si="34"/>
        <v>1</v>
      </c>
      <c r="BO41" s="66">
        <f t="shared" si="35"/>
        <v>0</v>
      </c>
      <c r="BP41" s="66">
        <f t="shared" si="36"/>
        <v>1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0.25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0.25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0.25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0.25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0.5</v>
      </c>
      <c r="V42" s="66">
        <f>IF((Scoresheet!$Y42+Scoresheet!$Z42+Scoresheet!$AA42)=0,0,FLOOR(Scoresheet!Z42/(Scoresheet!$Y42+Scoresheet!$Z42+Scoresheet!$AA42),0.01))</f>
        <v>0.5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1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1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1</v>
      </c>
      <c r="BD42" s="66">
        <f t="shared" si="24"/>
        <v>1</v>
      </c>
      <c r="BE42" s="66">
        <f t="shared" si="25"/>
        <v>1</v>
      </c>
      <c r="BF42" s="66">
        <f t="shared" si="26"/>
        <v>1</v>
      </c>
      <c r="BG42" s="66">
        <f t="shared" si="27"/>
        <v>0</v>
      </c>
      <c r="BH42" s="66">
        <f t="shared" si="28"/>
        <v>0</v>
      </c>
      <c r="BI42" s="66">
        <f t="shared" si="29"/>
        <v>1</v>
      </c>
      <c r="BJ42" s="66">
        <f t="shared" si="30"/>
        <v>1</v>
      </c>
      <c r="BK42" s="66">
        <f t="shared" si="31"/>
        <v>0</v>
      </c>
      <c r="BL42" s="66">
        <f t="shared" si="32"/>
        <v>0</v>
      </c>
      <c r="BM42" s="66">
        <f t="shared" si="33"/>
        <v>1</v>
      </c>
      <c r="BN42" s="66">
        <f t="shared" si="34"/>
        <v>0</v>
      </c>
      <c r="BO42" s="66">
        <f t="shared" si="35"/>
        <v>0</v>
      </c>
      <c r="BP42" s="66">
        <f t="shared" si="36"/>
        <v>1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0.33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0.33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0.33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0.5</v>
      </c>
      <c r="Z43" s="115">
        <f>IF((Scoresheet!$AB43+Scoresheet!$AC43+Scoresheet!$AD43)=0,0,FLOOR(Scoresheet!AD43/(Scoresheet!$AB43+Scoresheet!$AC43+Scoresheet!$AD43),0.01))</f>
        <v>0.5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0.5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0.5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1</v>
      </c>
      <c r="BD43" s="66">
        <f t="shared" si="24"/>
        <v>1</v>
      </c>
      <c r="BE43" s="66">
        <f t="shared" si="25"/>
        <v>1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1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1</v>
      </c>
      <c r="BR43" s="66">
        <f t="shared" si="38"/>
        <v>1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37</v>
      </c>
      <c r="B108" s="118" t="s">
        <v>90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91</v>
      </c>
      <c r="AQ108" s="96" ph="1">
        <f t="shared" ref="AQ108:BV108" si="91">SUM(AQ7:AQ107)</f>
        <v>37</v>
      </c>
      <c r="AR108" s="96" ph="1">
        <f t="shared" si="91"/>
        <v>37</v>
      </c>
      <c r="AS108" s="96" ph="1">
        <f t="shared" si="91"/>
        <v>20</v>
      </c>
      <c r="AT108" s="96" ph="1">
        <f t="shared" si="91"/>
        <v>15</v>
      </c>
      <c r="AU108" s="96" ph="1">
        <f t="shared" si="91"/>
        <v>9</v>
      </c>
      <c r="AV108" s="96" ph="1">
        <f t="shared" si="91"/>
        <v>17</v>
      </c>
      <c r="AW108" s="96" ph="1">
        <f t="shared" si="91"/>
        <v>7</v>
      </c>
      <c r="AX108" s="96" ph="1">
        <f t="shared" si="91"/>
        <v>1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7</v>
      </c>
      <c r="BB108" s="96" ph="1">
        <f t="shared" si="91"/>
        <v>9</v>
      </c>
      <c r="BC108" s="96" ph="1">
        <f t="shared" si="91"/>
        <v>23</v>
      </c>
      <c r="BD108" s="96" ph="1">
        <f t="shared" si="91"/>
        <v>20</v>
      </c>
      <c r="BE108" s="96" ph="1">
        <f t="shared" si="91"/>
        <v>26</v>
      </c>
      <c r="BF108" s="96" ph="1">
        <f t="shared" si="91"/>
        <v>21</v>
      </c>
      <c r="BG108" s="96" ph="1">
        <f t="shared" si="91"/>
        <v>18</v>
      </c>
      <c r="BH108" s="96" ph="1">
        <f t="shared" si="91"/>
        <v>2</v>
      </c>
      <c r="BI108" s="96" ph="1">
        <f t="shared" si="91"/>
        <v>6</v>
      </c>
      <c r="BJ108" s="96" ph="1">
        <f t="shared" si="91"/>
        <v>14</v>
      </c>
      <c r="BK108" s="96" ph="1">
        <f t="shared" si="91"/>
        <v>24</v>
      </c>
      <c r="BL108" s="96" ph="1">
        <f t="shared" si="91"/>
        <v>6</v>
      </c>
      <c r="BM108" s="96" ph="1">
        <f t="shared" si="91"/>
        <v>21</v>
      </c>
      <c r="BN108" s="96" ph="1">
        <f t="shared" si="91"/>
        <v>22</v>
      </c>
      <c r="BO108" s="96" ph="1">
        <f t="shared" si="91"/>
        <v>1</v>
      </c>
      <c r="BP108" s="96" ph="1">
        <f t="shared" si="91"/>
        <v>24</v>
      </c>
      <c r="BQ108" s="96" ph="1">
        <f t="shared" si="91"/>
        <v>21</v>
      </c>
      <c r="BR108" s="96" ph="1">
        <f t="shared" si="91"/>
        <v>6</v>
      </c>
      <c r="BS108" s="96" ph="1">
        <f t="shared" si="91"/>
        <v>1</v>
      </c>
      <c r="BT108" s="96" ph="1">
        <f t="shared" si="91"/>
        <v>2</v>
      </c>
      <c r="BU108" s="96" ph="1">
        <f t="shared" si="91"/>
        <v>36</v>
      </c>
      <c r="BV108" s="96" ph="1">
        <f t="shared" si="91"/>
        <v>2</v>
      </c>
      <c r="BW108" s="117" t="s">
        <v>91</v>
      </c>
      <c r="BX108" s="117" ph="1">
        <f>SUM(BX7:BX107)</f>
        <v>37</v>
      </c>
      <c r="BY108" s="117" ph="1">
        <f t="shared" ref="BY108:CD108" si="92">SUM(BY7:BY107)</f>
        <v>37</v>
      </c>
      <c r="BZ108" s="117" ph="1">
        <f t="shared" si="92"/>
        <v>37</v>
      </c>
      <c r="CA108" s="117" ph="1">
        <f t="shared" si="92"/>
        <v>35</v>
      </c>
      <c r="CB108" s="117" ph="1">
        <f t="shared" si="92"/>
        <v>37</v>
      </c>
      <c r="CC108" s="117" ph="1">
        <f t="shared" si="92"/>
        <v>37</v>
      </c>
      <c r="CD108" s="117" ph="1">
        <f t="shared" si="92"/>
        <v>37</v>
      </c>
    </row>
    <row r="109" spans="1:82">
      <c r="A109" s="96"/>
      <c r="B109" s="118" t="s">
        <v>92</v>
      </c>
      <c r="C109" s="117"/>
      <c r="D109" s="123">
        <f>SUM(D7:D107)</f>
        <v>0.5</v>
      </c>
      <c r="E109" s="97">
        <f t="shared" ref="E109:AH109" si="93">SUM(E7:E107)</f>
        <v>19</v>
      </c>
      <c r="F109" s="97">
        <f>SUM(F7:F107)</f>
        <v>8.5</v>
      </c>
      <c r="G109" s="97">
        <f t="shared" si="93"/>
        <v>5.5</v>
      </c>
      <c r="H109" s="97">
        <f t="shared" si="93"/>
        <v>13.75</v>
      </c>
      <c r="I109" s="97">
        <f t="shared" si="93"/>
        <v>4.25</v>
      </c>
      <c r="J109" s="123">
        <f t="shared" si="93"/>
        <v>1</v>
      </c>
      <c r="K109" s="97">
        <f t="shared" si="93"/>
        <v>0</v>
      </c>
      <c r="L109" s="97">
        <f t="shared" si="93"/>
        <v>0.25</v>
      </c>
      <c r="M109" s="97">
        <f t="shared" si="93"/>
        <v>2</v>
      </c>
      <c r="N109" s="97">
        <f t="shared" si="93"/>
        <v>2.6700000000000004</v>
      </c>
      <c r="O109" s="97">
        <f t="shared" si="93"/>
        <v>6.3200000000000012</v>
      </c>
      <c r="P109" s="97">
        <f t="shared" si="93"/>
        <v>5.24</v>
      </c>
      <c r="Q109" s="97">
        <f t="shared" si="93"/>
        <v>7.8000000000000016</v>
      </c>
      <c r="R109" s="97">
        <f t="shared" si="93"/>
        <v>5.9500000000000011</v>
      </c>
      <c r="S109" s="123">
        <f t="shared" si="93"/>
        <v>6.620000000000001</v>
      </c>
      <c r="T109" s="97">
        <f t="shared" si="93"/>
        <v>2</v>
      </c>
      <c r="U109" s="97">
        <f t="shared" si="93"/>
        <v>4</v>
      </c>
      <c r="V109" s="97">
        <f t="shared" si="93"/>
        <v>9.5</v>
      </c>
      <c r="W109" s="123">
        <f t="shared" si="93"/>
        <v>20.5</v>
      </c>
      <c r="X109" s="97">
        <f t="shared" si="93"/>
        <v>4</v>
      </c>
      <c r="Y109" s="97">
        <f t="shared" si="93"/>
        <v>15</v>
      </c>
      <c r="Z109" s="123">
        <f t="shared" si="93"/>
        <v>18</v>
      </c>
      <c r="AA109" s="97">
        <f t="shared" si="93"/>
        <v>1</v>
      </c>
      <c r="AB109" s="97">
        <f t="shared" si="93"/>
        <v>18.329999999999998</v>
      </c>
      <c r="AC109" s="97">
        <f t="shared" si="93"/>
        <v>13.83</v>
      </c>
      <c r="AD109" s="97">
        <f t="shared" si="93"/>
        <v>3.33</v>
      </c>
      <c r="AE109" s="123">
        <f t="shared" si="93"/>
        <v>0.5</v>
      </c>
      <c r="AF109" s="97">
        <f t="shared" si="93"/>
        <v>1</v>
      </c>
      <c r="AG109" s="97">
        <f t="shared" si="93"/>
        <v>34.5</v>
      </c>
      <c r="AH109" s="123">
        <f t="shared" si="93"/>
        <v>1.5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93</v>
      </c>
      <c r="C110" s="117"/>
      <c r="D110" s="123">
        <f>AR108</f>
        <v>37</v>
      </c>
      <c r="E110" s="97">
        <f>BY108</f>
        <v>37</v>
      </c>
      <c r="F110" s="97">
        <f>BY108</f>
        <v>37</v>
      </c>
      <c r="G110" s="97">
        <f>BY108</f>
        <v>37</v>
      </c>
      <c r="H110" s="97">
        <f>BY108</f>
        <v>37</v>
      </c>
      <c r="I110" s="97">
        <f>BY108</f>
        <v>37</v>
      </c>
      <c r="J110" s="123">
        <f>BY108</f>
        <v>37</v>
      </c>
      <c r="K110" s="98">
        <f>BZ108</f>
        <v>37</v>
      </c>
      <c r="L110" s="98">
        <f>BZ108</f>
        <v>37</v>
      </c>
      <c r="M110" s="98">
        <f>BZ108</f>
        <v>37</v>
      </c>
      <c r="N110" s="98">
        <f>BZ108</f>
        <v>37</v>
      </c>
      <c r="O110" s="98">
        <f>BZ108</f>
        <v>37</v>
      </c>
      <c r="P110" s="98">
        <f>BZ108</f>
        <v>37</v>
      </c>
      <c r="Q110" s="98">
        <f>BZ108</f>
        <v>37</v>
      </c>
      <c r="R110" s="98">
        <f>BZ108</f>
        <v>37</v>
      </c>
      <c r="S110" s="119">
        <f>BZ108</f>
        <v>37</v>
      </c>
      <c r="T110" s="99">
        <f>CA108</f>
        <v>35</v>
      </c>
      <c r="U110" s="99">
        <f>CA108</f>
        <v>35</v>
      </c>
      <c r="V110" s="99">
        <f>CA108</f>
        <v>35</v>
      </c>
      <c r="W110" s="120">
        <f>CA108</f>
        <v>35</v>
      </c>
      <c r="X110" s="117">
        <f>CB108</f>
        <v>37</v>
      </c>
      <c r="Y110" s="117">
        <f>CB108</f>
        <v>37</v>
      </c>
      <c r="Z110" s="118">
        <f>CB108</f>
        <v>37</v>
      </c>
      <c r="AA110" s="101">
        <f>CC108</f>
        <v>37</v>
      </c>
      <c r="AB110" s="101">
        <f>CC108</f>
        <v>37</v>
      </c>
      <c r="AC110" s="101">
        <f>CC108</f>
        <v>37</v>
      </c>
      <c r="AD110" s="101">
        <f>CC108</f>
        <v>37</v>
      </c>
      <c r="AE110" s="121">
        <f>CC108</f>
        <v>37</v>
      </c>
      <c r="AF110" s="95">
        <f>CD108</f>
        <v>37</v>
      </c>
      <c r="AG110" s="95">
        <f>CD108</f>
        <v>37</v>
      </c>
      <c r="AH110" s="122">
        <f>CD108</f>
        <v>37</v>
      </c>
      <c r="AI110" s="95"/>
      <c r="AJ110" s="95"/>
      <c r="AK110" s="95"/>
      <c r="AL110" s="95"/>
      <c r="AM110" s="95"/>
      <c r="AN110" s="95"/>
      <c r="AP110" s="66" t="s">
        <v>105</v>
      </c>
      <c r="AQ110" s="66">
        <f>SUM(BX108:CD108)</f>
        <v>257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107</v>
      </c>
      <c r="AQ111" s="66">
        <f>AQ108*7-SUM(BX108:CD108)</f>
        <v>2</v>
      </c>
    </row>
    <row r="112" spans="1:82">
      <c r="A112" s="96"/>
      <c r="B112" s="96" t="s">
        <v>94</v>
      </c>
      <c r="C112" s="96"/>
      <c r="D112" s="59">
        <f>(D109/AR108)*100</f>
        <v>1.3513513513513513</v>
      </c>
      <c r="E112" s="59">
        <f>(E109/BY108)*100</f>
        <v>51.351351351351347</v>
      </c>
      <c r="F112" s="59">
        <f>(F109/BY108)*100</f>
        <v>22.972972972972975</v>
      </c>
      <c r="G112" s="59">
        <f>(G109/BY108)*100</f>
        <v>14.864864864864865</v>
      </c>
      <c r="H112" s="59">
        <f>(H109/BY108)*100</f>
        <v>37.162162162162161</v>
      </c>
      <c r="I112" s="59">
        <f>(I109/BY108)*100</f>
        <v>11.486486486486488</v>
      </c>
      <c r="J112" s="59">
        <f>(J109/BY108)*100</f>
        <v>2.7027027027027026</v>
      </c>
      <c r="K112" s="59">
        <f>(K109/BZ108)*100</f>
        <v>0</v>
      </c>
      <c r="L112" s="59">
        <f>(L109/BZ108)*100</f>
        <v>0.67567567567567566</v>
      </c>
      <c r="M112" s="59">
        <f>(M109/BZ108)*100</f>
        <v>5.4054054054054053</v>
      </c>
      <c r="N112" s="59">
        <f>(N109/BZ108)*100</f>
        <v>7.2162162162162176</v>
      </c>
      <c r="O112" s="59">
        <f>(O109/BZ108)*100</f>
        <v>17.081081081081084</v>
      </c>
      <c r="P112" s="59">
        <f>(P109/BZ108)*100</f>
        <v>14.162162162162161</v>
      </c>
      <c r="Q112" s="59">
        <f>(Q109/BZ108)*100</f>
        <v>21.081081081081084</v>
      </c>
      <c r="R112" s="59">
        <f>(R109/BZ108)*100</f>
        <v>16.081081081081084</v>
      </c>
      <c r="S112" s="59">
        <f>(S109/BZ108)*100</f>
        <v>17.891891891891895</v>
      </c>
      <c r="T112" s="59">
        <f>(T109/CA108)*100</f>
        <v>5.7142857142857144</v>
      </c>
      <c r="U112" s="59">
        <f>(U109/CA108)*100</f>
        <v>11.428571428571429</v>
      </c>
      <c r="V112" s="59">
        <f>(V109/CA108)*100</f>
        <v>27.142857142857142</v>
      </c>
      <c r="W112" s="59">
        <f>(W109/CA108)*100</f>
        <v>58.571428571428577</v>
      </c>
      <c r="X112" s="59">
        <f>(X109/CB108)*100</f>
        <v>10.810810810810811</v>
      </c>
      <c r="Y112" s="59">
        <f>(Y109/CB108)*100</f>
        <v>40.54054054054054</v>
      </c>
      <c r="Z112" s="59">
        <f>(Z109/CB108)*100</f>
        <v>48.648648648648653</v>
      </c>
      <c r="AA112" s="59">
        <f>(AA109/CC108)*100</f>
        <v>2.7027027027027026</v>
      </c>
      <c r="AB112" s="59">
        <f>(AB109/CC108)*100</f>
        <v>49.540540540540533</v>
      </c>
      <c r="AC112" s="59">
        <f>(AC109/CC108)*100</f>
        <v>37.378378378378379</v>
      </c>
      <c r="AD112" s="59">
        <f>(AD109/CC108)*100</f>
        <v>9</v>
      </c>
      <c r="AE112" s="59">
        <f>(AE109/CC108)*100</f>
        <v>1.3513513513513513</v>
      </c>
      <c r="AF112" s="59">
        <f>(AF109/CD108)*100</f>
        <v>2.7027027027027026</v>
      </c>
      <c r="AG112" s="59">
        <f>(AG109/CD108)*100</f>
        <v>93.243243243243242</v>
      </c>
      <c r="AH112" s="59">
        <f>(AH109/CD108)*100</f>
        <v>4.0540540540540544</v>
      </c>
      <c r="AP112" s="66" t="s">
        <v>106</v>
      </c>
      <c r="AQ112" s="66">
        <f>AQ108*7</f>
        <v>259</v>
      </c>
    </row>
    <row r="114" spans="42:43">
      <c r="AP114" s="66" t="s">
        <v>108</v>
      </c>
      <c r="AQ114" s="66">
        <f>(AQ110-AQ111)/AQ112</f>
        <v>0.98455598455598459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Earth Sciences</cp:lastModifiedBy>
  <dcterms:created xsi:type="dcterms:W3CDTF">2001-04-20T19:03:27Z</dcterms:created>
  <dcterms:modified xsi:type="dcterms:W3CDTF">2011-04-15T09:56:20Z</dcterms:modified>
</cp:coreProperties>
</file>